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Wydz_Zarz_Nieruchom\2025\POSTĘPOWANIA\CENTRALA\Remont pomieszczeń biurowych\II Zapytanie ofertowe\"/>
    </mc:Choice>
  </mc:AlternateContent>
  <xr:revisionPtr revIDLastSave="0" documentId="8_{81470238-8E96-4F6E-9D3F-4327D204704B}" xr6:coauthVersionLast="47" xr6:coauthVersionMax="47" xr10:uidLastSave="{00000000-0000-0000-0000-000000000000}"/>
  <bookViews>
    <workbookView xWindow="-120" yWindow="-120" windowWidth="29040" windowHeight="15720" xr2:uid="{7553A360-1423-490D-93B8-3F23B8BAD3C2}"/>
  </bookViews>
  <sheets>
    <sheet name="Przedmiar" sheetId="1" r:id="rId1"/>
    <sheet name="Szacowaneie"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19" i="1" l="1"/>
  <c r="D18" i="1"/>
  <c r="D17" i="1"/>
  <c r="D16" i="1"/>
  <c r="D15" i="1"/>
  <c r="D14" i="1"/>
  <c r="E9" i="1"/>
  <c r="L4" i="1"/>
  <c r="L5" i="1"/>
  <c r="L6" i="1"/>
  <c r="L7" i="1"/>
  <c r="L8" i="1"/>
  <c r="L3" i="1"/>
  <c r="K4" i="1"/>
  <c r="K5" i="1"/>
  <c r="K6" i="1"/>
  <c r="K7" i="1"/>
  <c r="K8" i="1"/>
  <c r="K3" i="1"/>
  <c r="F24" i="2"/>
  <c r="F3" i="2"/>
  <c r="F4" i="2"/>
  <c r="F5" i="2"/>
  <c r="F6" i="2"/>
  <c r="F7" i="2"/>
  <c r="F8" i="2"/>
  <c r="F9" i="2"/>
  <c r="F10" i="2"/>
  <c r="F11" i="2"/>
  <c r="F12" i="2"/>
  <c r="F13" i="2"/>
  <c r="F14" i="2"/>
  <c r="F15" i="2"/>
  <c r="F16" i="2"/>
  <c r="F17" i="2"/>
  <c r="F18" i="2"/>
  <c r="F19" i="2"/>
  <c r="F20" i="2"/>
  <c r="F2" i="2"/>
  <c r="M8" i="1" l="1"/>
  <c r="M3" i="1"/>
  <c r="M4" i="1"/>
  <c r="M5" i="1"/>
  <c r="M6" i="1"/>
  <c r="M7" i="1"/>
  <c r="F21" i="2"/>
  <c r="F22" i="2" s="1"/>
  <c r="F23" i="2" s="1"/>
  <c r="H4" i="1"/>
  <c r="H8" i="1"/>
  <c r="H3" i="1"/>
  <c r="M9" i="1" l="1"/>
  <c r="F4" i="1"/>
  <c r="F3" i="1"/>
  <c r="F8" i="1"/>
  <c r="F7" i="1"/>
  <c r="F6" i="1"/>
  <c r="F5" i="1"/>
  <c r="H7" i="1"/>
  <c r="H6" i="1"/>
  <c r="H5" i="1"/>
  <c r="H9" i="1" l="1"/>
  <c r="F9" i="1"/>
</calcChain>
</file>

<file path=xl/sharedStrings.xml><?xml version="1.0" encoding="utf-8"?>
<sst xmlns="http://schemas.openxmlformats.org/spreadsheetml/2006/main" count="115" uniqueCount="84">
  <si>
    <t>pok. biurowy</t>
  </si>
  <si>
    <t>wysokość pomieszczenia</t>
  </si>
  <si>
    <t>nr pomieszczenia</t>
  </si>
  <si>
    <t>rodzaj wykończenia podłogi</t>
  </si>
  <si>
    <t>rodzaj pomieszczenia</t>
  </si>
  <si>
    <t>pow. 1 ściany</t>
  </si>
  <si>
    <t>pow.</t>
  </si>
  <si>
    <t>powierzchnia sufitów</t>
  </si>
  <si>
    <t>pow. ścian</t>
  </si>
  <si>
    <t>cokoły/listwy</t>
  </si>
  <si>
    <t>długość 1 ściany</t>
  </si>
  <si>
    <t>długość 2 ściany</t>
  </si>
  <si>
    <t>powierzchnia cokołów</t>
  </si>
  <si>
    <t>pow.2 ściany</t>
  </si>
  <si>
    <t>powierzchnia malowania (sufit + ściany)</t>
  </si>
  <si>
    <t>powierzchnia do sprzątania</t>
  </si>
  <si>
    <t>powierzchnia ścian</t>
  </si>
  <si>
    <t>Zestwienie</t>
  </si>
  <si>
    <t>rodzaj</t>
  </si>
  <si>
    <t>zakres prac remontowych</t>
  </si>
  <si>
    <t>Lp.</t>
  </si>
  <si>
    <t>Opis</t>
  </si>
  <si>
    <t>j.m.</t>
  </si>
  <si>
    <t>ilość</t>
  </si>
  <si>
    <t>Cena jedn.</t>
  </si>
  <si>
    <t>Wartość</t>
  </si>
  <si>
    <t>1.</t>
  </si>
  <si>
    <t>Wyniesienie mebli</t>
  </si>
  <si>
    <t>m2</t>
  </si>
  <si>
    <t>2.</t>
  </si>
  <si>
    <t>3.</t>
  </si>
  <si>
    <t>Usunięcie listew przyściennych</t>
  </si>
  <si>
    <t>m</t>
  </si>
  <si>
    <t>4.</t>
  </si>
  <si>
    <t xml:space="preserve">Rozebranie posadzek z wykładzin </t>
  </si>
  <si>
    <t>5.</t>
  </si>
  <si>
    <t>Rozebranie posadzek jednolitych cementowych</t>
  </si>
  <si>
    <t>6.</t>
  </si>
  <si>
    <t>Usunięcie z budynku gruzu i i odpadów budowlanych</t>
  </si>
  <si>
    <t>m3</t>
  </si>
  <si>
    <t>7.</t>
  </si>
  <si>
    <t>8.</t>
  </si>
  <si>
    <t>9.</t>
  </si>
  <si>
    <t>Gruntowanie przygotowanego podłoża cementowego</t>
  </si>
  <si>
    <t>10.</t>
  </si>
  <si>
    <t>Przygotowanie podłoża do malowania. Oczyszczenie i zmycie podłoża - ściany i sufity.</t>
  </si>
  <si>
    <t>11.</t>
  </si>
  <si>
    <t>Przygotowanie podłoża. Uzupełnienie ubytków w tynkach do 5% w stosunku do powierzchni ściany.</t>
  </si>
  <si>
    <t>12.</t>
  </si>
  <si>
    <t>Dwukrotne malowanie farbami emulsyjnymi starych tynków wewnętrznych sufitów.</t>
  </si>
  <si>
    <t>13.</t>
  </si>
  <si>
    <t>Dwukrotne malowanie farbami emulsyjnymi starych tynków wewnętrznych ścian.</t>
  </si>
  <si>
    <t>14.</t>
  </si>
  <si>
    <t>15.</t>
  </si>
  <si>
    <t>16.</t>
  </si>
  <si>
    <t>17.</t>
  </si>
  <si>
    <t>18.</t>
  </si>
  <si>
    <t>19.</t>
  </si>
  <si>
    <t>Wniesienie i ustawienie mebli.</t>
  </si>
  <si>
    <t>SUMA NETTO</t>
  </si>
  <si>
    <t>VAT</t>
  </si>
  <si>
    <t>SUMA BRUTTO</t>
  </si>
  <si>
    <t>Zabezpieczenie okien i drzwi folia malarską</t>
  </si>
  <si>
    <t>Rozebranie posadzek z deszczułek</t>
  </si>
  <si>
    <t>Wywiezienie i utylizacja parkietów</t>
  </si>
  <si>
    <t>Izolacje przeciwwodne i przeciwwilgociowe powierzchni poziomych z folii</t>
  </si>
  <si>
    <t>Posadzki cementowe zatarte na gładko</t>
  </si>
  <si>
    <t>Klejenie/ukłądanie paneli winylowych na przygotowanym podłożu.</t>
  </si>
  <si>
    <t>Montaż listew przyściannych</t>
  </si>
  <si>
    <t>Mycie okien i drzwi po robotach malarskich.</t>
  </si>
  <si>
    <t>parkiet</t>
  </si>
  <si>
    <t>powierzchnia pomieszczenia w m2
/podłoga/sufit</t>
  </si>
  <si>
    <t>przyjęto</t>
  </si>
  <si>
    <t>powierzchnia parkietu</t>
  </si>
  <si>
    <t>LP.</t>
  </si>
  <si>
    <t>317A</t>
  </si>
  <si>
    <t>318
prawy</t>
  </si>
  <si>
    <t>319A
lewy</t>
  </si>
  <si>
    <t>319
środek</t>
  </si>
  <si>
    <t>wykładzina</t>
  </si>
  <si>
    <t>uwagi dodatkowe</t>
  </si>
  <si>
    <t>1. wyniesienie/wniesienie mebli,
2. zewrwanie wykładziny dywanowej (jeśli występuje)
3. cyklinowanie parkietu,
4. trzykrotne malowanie ekologicznym lakierem parkietów,
5. przygotowanie powierzchni do malowania (gruntowanie podłoża)
6. dwukrotne malowanie sufitów,
7. dwukrotne malowanie ścian,
8. sprzatanie po pracach remontowych
9. wniesienie mebli</t>
  </si>
  <si>
    <t>SUMA</t>
  </si>
  <si>
    <r>
      <rPr>
        <b/>
        <sz val="10"/>
        <color theme="1"/>
        <rFont val="Arial Narrow"/>
        <family val="2"/>
        <charset val="238"/>
      </rPr>
      <t xml:space="preserve">Zakres jak w kolumnie 9 oraz dodatkowo:
</t>
    </r>
    <r>
      <rPr>
        <sz val="10"/>
        <color theme="1"/>
        <rFont val="Arial Narrow"/>
        <family val="2"/>
        <charset val="238"/>
      </rPr>
      <t>1. demontaż szafy wnękowej;
2. wybicie otworu drzwiowego na korytarz (w miejscu szafy);
3. demontaż istniejących drzwi wewnetrznych wraz z ościeżnicą;
4. zaślepienie otworu po drzwiach zabudową g-k z wyciszeniem wełną, lub zamurowanie;
5. montaż zdemontowanych drzwi i ościeznicy w nowym otworze drzwiowym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</si>
</sst>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 &quot;zł&quot;"/>
  </numFmts>
  <fonts count="10" x14ac:knownFonts="1">
    <font>
      <sz val="11"/>
      <color theme="1"/>
      <name val="Calibri"/>
      <family val="2"/>
      <charset val="238"/>
      <scheme val="minor"/>
    </font>
    <font>
      <sz val="10"/>
      <color theme="1"/>
      <name val="Arial Narrow"/>
      <family val="2"/>
      <charset val="238"/>
    </font>
    <font>
      <b/>
      <i/>
      <sz val="10"/>
      <color theme="1"/>
      <name val="Arial Narrow"/>
      <family val="2"/>
      <charset val="238"/>
    </font>
    <font>
      <b/>
      <sz val="10"/>
      <color theme="1"/>
      <name val="Arial Narrow"/>
      <family val="2"/>
      <charset val="238"/>
    </font>
    <font>
      <b/>
      <i/>
      <sz val="11"/>
      <color theme="1"/>
      <name val="Arial Narrow"/>
      <family val="2"/>
      <charset val="238"/>
    </font>
    <font>
      <sz val="11"/>
      <color theme="1"/>
      <name val="Arial Narrow"/>
      <family val="2"/>
      <charset val="238"/>
    </font>
    <font>
      <sz val="11"/>
      <name val="Arial Narrow"/>
      <family val="2"/>
      <charset val="238"/>
    </font>
    <font>
      <b/>
      <sz val="11"/>
      <color theme="1"/>
      <name val="Arial Narrow"/>
      <family val="2"/>
      <charset val="238"/>
    </font>
    <font>
      <sz val="8"/>
      <name val="Calibri"/>
      <family val="2"/>
      <charset val="238"/>
      <scheme val="minor"/>
    </font>
    <font>
      <sz val="10"/>
      <name val="Arial Narrow"/>
      <family val="2"/>
      <charset val="238"/>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1">
    <xf numFmtId="0" fontId="0" fillId="0" borderId="0" xfId="0"/>
    <xf numFmtId="0" fontId="1" fillId="0" borderId="0" xfId="0" applyFont="1" applyAlignment="1">
      <alignment horizontal="center" vertical="center"/>
    </xf>
    <xf numFmtId="0" fontId="1"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Fill="1" applyBorder="1" applyAlignment="1">
      <alignment horizontal="center" vertical="center"/>
    </xf>
    <xf numFmtId="2" fontId="1" fillId="0" borderId="0" xfId="0" applyNumberFormat="1" applyFont="1" applyAlignment="1">
      <alignment horizontal="center" vertical="center"/>
    </xf>
    <xf numFmtId="1" fontId="1" fillId="0" borderId="0" xfId="0" applyNumberFormat="1" applyFont="1" applyAlignment="1">
      <alignment horizontal="center" vertical="center"/>
    </xf>
    <xf numFmtId="0" fontId="3" fillId="0" borderId="1" xfId="0" applyFont="1" applyBorder="1" applyAlignment="1">
      <alignment horizontal="center" vertical="center" wrapText="1"/>
    </xf>
    <xf numFmtId="2" fontId="1" fillId="0" borderId="1" xfId="0" applyNumberFormat="1" applyFont="1" applyBorder="1"/>
    <xf numFmtId="2" fontId="3" fillId="2" borderId="1" xfId="0" applyNumberFormat="1" applyFont="1" applyFill="1" applyBorder="1"/>
    <xf numFmtId="0" fontId="3" fillId="0" borderId="0" xfId="0" applyFont="1" applyAlignment="1">
      <alignment horizontal="center" vertical="center"/>
    </xf>
    <xf numFmtId="0" fontId="3" fillId="0" borderId="0" xfId="0" applyFont="1" applyBorder="1" applyAlignment="1">
      <alignment horizontal="center" vertical="center"/>
    </xf>
    <xf numFmtId="2" fontId="3" fillId="0" borderId="0" xfId="0" applyNumberFormat="1" applyFont="1" applyFill="1" applyBorder="1"/>
    <xf numFmtId="2" fontId="3" fillId="2"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2" fontId="3" fillId="2" borderId="0" xfId="0" applyNumberFormat="1" applyFont="1" applyFill="1" applyBorder="1" applyAlignment="1">
      <alignment horizontal="center" vertical="center"/>
    </xf>
    <xf numFmtId="1" fontId="3" fillId="0" borderId="1" xfId="0" applyNumberFormat="1" applyFont="1" applyBorder="1" applyAlignment="1">
      <alignment horizontal="center" vertical="center"/>
    </xf>
    <xf numFmtId="2" fontId="3" fillId="0" borderId="0" xfId="0" applyNumberFormat="1" applyFont="1" applyFill="1" applyBorder="1" applyAlignment="1">
      <alignment horizontal="center" vertical="center"/>
    </xf>
    <xf numFmtId="1" fontId="1" fillId="0" borderId="0" xfId="0" applyNumberFormat="1" applyFont="1"/>
    <xf numFmtId="0" fontId="1" fillId="0" borderId="5" xfId="0" applyFont="1" applyFill="1" applyBorder="1" applyAlignment="1">
      <alignment horizontal="center" vertical="center"/>
    </xf>
    <xf numFmtId="2" fontId="1" fillId="0" borderId="5" xfId="0" applyNumberFormat="1" applyFont="1" applyFill="1" applyBorder="1" applyAlignment="1">
      <alignment horizontal="center" vertical="center"/>
    </xf>
    <xf numFmtId="2" fontId="1" fillId="0" borderId="5" xfId="0" applyNumberFormat="1" applyFont="1" applyBorder="1"/>
    <xf numFmtId="0" fontId="4" fillId="0" borderId="1" xfId="0" applyFont="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lef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5" fillId="0" borderId="1" xfId="0" applyNumberFormat="1" applyFont="1" applyBorder="1" applyAlignment="1">
      <alignment horizontal="right" vertical="center"/>
    </xf>
    <xf numFmtId="2" fontId="6"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164" fontId="7" fillId="0" borderId="1" xfId="0" applyNumberFormat="1"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1" xfId="0" applyFont="1" applyFill="1" applyBorder="1" applyAlignment="1">
      <alignment horizontal="center" vertical="center"/>
    </xf>
    <xf numFmtId="165" fontId="5" fillId="0" borderId="0" xfId="0" applyNumberFormat="1" applyFont="1" applyAlignment="1">
      <alignment horizontal="right" vertical="center"/>
    </xf>
    <xf numFmtId="2" fontId="1" fillId="3" borderId="5" xfId="0" applyNumberFormat="1" applyFont="1" applyFill="1" applyBorder="1"/>
    <xf numFmtId="2" fontId="1" fillId="3" borderId="1" xfId="0" applyNumberFormat="1" applyFont="1" applyFill="1" applyBorder="1"/>
    <xf numFmtId="2" fontId="2" fillId="2"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0" fontId="1" fillId="0" borderId="1" xfId="0" applyFont="1" applyBorder="1"/>
    <xf numFmtId="0" fontId="1" fillId="0" borderId="1"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2" fontId="1" fillId="0" borderId="8" xfId="0" applyNumberFormat="1" applyFont="1" applyBorder="1" applyAlignment="1">
      <alignment vertical="center" wrapText="1"/>
    </xf>
    <xf numFmtId="0" fontId="1" fillId="0" borderId="0" xfId="0" applyFont="1" applyBorder="1"/>
    <xf numFmtId="2" fontId="1" fillId="3" borderId="1" xfId="0" applyNumberFormat="1" applyFont="1" applyFill="1" applyBorder="1" applyAlignment="1">
      <alignment vertical="center"/>
    </xf>
    <xf numFmtId="2" fontId="1" fillId="3" borderId="5" xfId="0" applyNumberFormat="1" applyFont="1" applyFill="1" applyBorder="1" applyAlignment="1">
      <alignment vertical="center"/>
    </xf>
    <xf numFmtId="2" fontId="1" fillId="0" borderId="1" xfId="0" applyNumberFormat="1" applyFont="1" applyBorder="1" applyAlignment="1">
      <alignment vertical="center"/>
    </xf>
    <xf numFmtId="0" fontId="1" fillId="0" borderId="1" xfId="0" applyFont="1" applyBorder="1" applyAlignment="1">
      <alignment vertical="center" wrapText="1"/>
    </xf>
    <xf numFmtId="2" fontId="1" fillId="0" borderId="1" xfId="0" applyNumberFormat="1"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4" borderId="0" xfId="0" applyFont="1" applyFill="1" applyAlignment="1">
      <alignment horizontal="center"/>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3" fillId="0" borderId="6" xfId="0" applyFont="1" applyFill="1" applyBorder="1" applyAlignment="1">
      <alignment horizontal="center" vertical="center"/>
    </xf>
    <xf numFmtId="0" fontId="2" fillId="2" borderId="1" xfId="0" applyFont="1" applyFill="1" applyBorder="1" applyAlignment="1">
      <alignment horizontal="center" vertical="center"/>
    </xf>
    <xf numFmtId="0" fontId="3" fillId="0" borderId="1" xfId="0" applyFont="1" applyBorder="1" applyAlignment="1">
      <alignment horizontal="left" vertical="center"/>
    </xf>
    <xf numFmtId="1" fontId="1" fillId="0" borderId="0" xfId="0" applyNumberFormat="1" applyFont="1" applyAlignment="1">
      <alignment horizontal="center" vertical="center"/>
    </xf>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2" fontId="3" fillId="0" borderId="2" xfId="0" applyNumberFormat="1" applyFont="1" applyBorder="1" applyAlignment="1">
      <alignment horizontal="center" vertical="center"/>
    </xf>
    <xf numFmtId="2" fontId="3" fillId="0" borderId="4"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2" fontId="1" fillId="0" borderId="6" xfId="0" applyNumberFormat="1" applyFont="1" applyBorder="1" applyAlignment="1">
      <alignment horizontal="left" vertical="center" wrapText="1"/>
    </xf>
    <xf numFmtId="2" fontId="1" fillId="0" borderId="7"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3" fillId="0" borderId="1" xfId="0" applyFont="1" applyBorder="1" applyAlignment="1">
      <alignment horizontal="left" vertical="center" wrapText="1"/>
    </xf>
    <xf numFmtId="0" fontId="3" fillId="0" borderId="0" xfId="0" applyFont="1" applyAlignment="1">
      <alignment horizontal="center" vertical="center"/>
    </xf>
    <xf numFmtId="0" fontId="7" fillId="0" borderId="1" xfId="0" applyFont="1" applyBorder="1" applyAlignment="1">
      <alignment horizontal="left" wrapText="1"/>
    </xf>
    <xf numFmtId="0" fontId="7" fillId="0" borderId="1" xfId="0" applyFont="1" applyBorder="1" applyAlignment="1">
      <alignment horizontal="left"/>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840D3-D949-4878-B682-263DD218467E}">
  <sheetPr>
    <pageSetUpPr fitToPage="1"/>
  </sheetPr>
  <dimension ref="A1:O22"/>
  <sheetViews>
    <sheetView tabSelected="1" zoomScale="80" zoomScaleNormal="80" workbookViewId="0">
      <pane ySplit="1" topLeftCell="A2" activePane="bottomLeft" state="frozen"/>
      <selection pane="bottomLeft" activeCell="R6" sqref="R6"/>
    </sheetView>
  </sheetViews>
  <sheetFormatPr defaultRowHeight="12.75" x14ac:dyDescent="0.2"/>
  <cols>
    <col min="1" max="1" width="9.140625" style="2"/>
    <col min="2" max="2" width="13.85546875" style="1" customWidth="1"/>
    <col min="3" max="3" width="16.5703125" style="1" customWidth="1"/>
    <col min="4" max="4" width="12.7109375" style="1" customWidth="1"/>
    <col min="5" max="5" width="12.140625" style="1" customWidth="1"/>
    <col min="6" max="6" width="12.140625" style="1" hidden="1" customWidth="1"/>
    <col min="7" max="7" width="13.5703125" style="1" customWidth="1"/>
    <col min="8" max="8" width="12.7109375" style="1" customWidth="1"/>
    <col min="9" max="9" width="14.28515625" style="2" hidden="1" customWidth="1"/>
    <col min="10" max="10" width="14" style="2" hidden="1" customWidth="1"/>
    <col min="11" max="11" width="14.5703125" style="2" hidden="1" customWidth="1"/>
    <col min="12" max="12" width="13.42578125" style="2" hidden="1" customWidth="1"/>
    <col min="13" max="13" width="17.140625" style="2" customWidth="1"/>
    <col min="14" max="14" width="28.85546875" style="2" customWidth="1"/>
    <col min="15" max="15" width="41" style="2" customWidth="1"/>
    <col min="16" max="16384" width="9.140625" style="2"/>
  </cols>
  <sheetData>
    <row r="1" spans="1:15" ht="51" x14ac:dyDescent="0.2">
      <c r="A1" s="2" t="s">
        <v>74</v>
      </c>
      <c r="B1" s="3" t="s">
        <v>2</v>
      </c>
      <c r="C1" s="3" t="s">
        <v>4</v>
      </c>
      <c r="D1" s="3" t="s">
        <v>3</v>
      </c>
      <c r="E1" s="3" t="s">
        <v>71</v>
      </c>
      <c r="F1" s="3"/>
      <c r="G1" s="3" t="s">
        <v>1</v>
      </c>
      <c r="H1" s="3" t="s">
        <v>9</v>
      </c>
      <c r="I1" s="8" t="s">
        <v>10</v>
      </c>
      <c r="J1" s="8" t="s">
        <v>11</v>
      </c>
      <c r="K1" s="8" t="s">
        <v>5</v>
      </c>
      <c r="L1" s="8" t="s">
        <v>13</v>
      </c>
      <c r="M1" s="8" t="s">
        <v>8</v>
      </c>
      <c r="N1" s="4" t="s">
        <v>19</v>
      </c>
      <c r="O1" s="4" t="s">
        <v>80</v>
      </c>
    </row>
    <row r="2" spans="1:15" x14ac:dyDescent="0.2">
      <c r="A2" s="57">
        <v>1</v>
      </c>
      <c r="B2" s="58">
        <v>2</v>
      </c>
      <c r="C2" s="58">
        <v>3</v>
      </c>
      <c r="D2" s="58">
        <v>4</v>
      </c>
      <c r="E2" s="58">
        <v>5</v>
      </c>
      <c r="F2" s="58"/>
      <c r="G2" s="58">
        <v>6</v>
      </c>
      <c r="H2" s="58">
        <v>7</v>
      </c>
      <c r="I2" s="59">
        <v>8</v>
      </c>
      <c r="J2" s="59">
        <v>9</v>
      </c>
      <c r="K2" s="59">
        <v>10</v>
      </c>
      <c r="L2" s="59">
        <v>11</v>
      </c>
      <c r="M2" s="59">
        <v>8</v>
      </c>
      <c r="N2" s="60">
        <v>9</v>
      </c>
      <c r="O2" s="60">
        <v>10</v>
      </c>
    </row>
    <row r="3" spans="1:15" ht="67.5" customHeight="1" x14ac:dyDescent="0.2">
      <c r="A3" s="41" t="s">
        <v>26</v>
      </c>
      <c r="B3" s="61">
        <v>145</v>
      </c>
      <c r="C3" s="43" t="s">
        <v>0</v>
      </c>
      <c r="D3" s="45" t="s">
        <v>70</v>
      </c>
      <c r="E3" s="20">
        <v>23.7</v>
      </c>
      <c r="F3" s="21">
        <f t="shared" ref="F3:F8" si="0">I3*J3</f>
        <v>15.819699999999999</v>
      </c>
      <c r="G3" s="44">
        <v>2.79</v>
      </c>
      <c r="H3" s="21">
        <f t="shared" ref="H3:H8" si="1">(I3+J3)*2</f>
        <v>16.84</v>
      </c>
      <c r="I3" s="37">
        <v>5.59</v>
      </c>
      <c r="J3" s="37">
        <v>2.83</v>
      </c>
      <c r="K3" s="37">
        <f>I3*G3</f>
        <v>15.5961</v>
      </c>
      <c r="L3" s="37">
        <f>J3*G3</f>
        <v>7.8957000000000006</v>
      </c>
      <c r="M3" s="22">
        <f t="shared" ref="M3:M8" si="2">K3+L3</f>
        <v>23.491800000000001</v>
      </c>
      <c r="N3" s="71" t="s">
        <v>81</v>
      </c>
      <c r="O3" s="9"/>
    </row>
    <row r="4" spans="1:15" ht="81" customHeight="1" x14ac:dyDescent="0.2">
      <c r="A4" s="41" t="s">
        <v>29</v>
      </c>
      <c r="B4" s="55">
        <v>232</v>
      </c>
      <c r="C4" s="5" t="s">
        <v>0</v>
      </c>
      <c r="D4" s="42" t="s">
        <v>79</v>
      </c>
      <c r="E4" s="5">
        <v>18.399999999999999</v>
      </c>
      <c r="F4" s="15">
        <f t="shared" si="0"/>
        <v>15.524799999999999</v>
      </c>
      <c r="G4" s="44">
        <v>3.33</v>
      </c>
      <c r="H4" s="15">
        <f t="shared" si="1"/>
        <v>16.18</v>
      </c>
      <c r="I4" s="38">
        <v>4.96</v>
      </c>
      <c r="J4" s="38">
        <v>3.13</v>
      </c>
      <c r="K4" s="37">
        <f t="shared" ref="K4:K8" si="3">I4*G4</f>
        <v>16.5168</v>
      </c>
      <c r="L4" s="37">
        <f t="shared" ref="L4:L8" si="4">J4*G4</f>
        <v>10.4229</v>
      </c>
      <c r="M4" s="9">
        <f t="shared" si="2"/>
        <v>26.939700000000002</v>
      </c>
      <c r="N4" s="72"/>
      <c r="O4" s="41"/>
    </row>
    <row r="5" spans="1:15" ht="132.75" customHeight="1" x14ac:dyDescent="0.2">
      <c r="A5" s="41" t="s">
        <v>30</v>
      </c>
      <c r="B5" s="55" t="s">
        <v>75</v>
      </c>
      <c r="C5" s="5" t="s">
        <v>0</v>
      </c>
      <c r="D5" s="20" t="s">
        <v>70</v>
      </c>
      <c r="E5" s="5">
        <v>15.9</v>
      </c>
      <c r="F5" s="40">
        <f t="shared" si="0"/>
        <v>14.9985</v>
      </c>
      <c r="G5" s="44">
        <v>3.31</v>
      </c>
      <c r="H5" s="15">
        <f t="shared" si="1"/>
        <v>15.96</v>
      </c>
      <c r="I5" s="38">
        <v>3.03</v>
      </c>
      <c r="J5" s="38">
        <v>4.95</v>
      </c>
      <c r="K5" s="37">
        <f t="shared" si="3"/>
        <v>10.029299999999999</v>
      </c>
      <c r="L5" s="37">
        <f t="shared" si="4"/>
        <v>16.384499999999999</v>
      </c>
      <c r="M5" s="9">
        <f t="shared" si="2"/>
        <v>26.413799999999998</v>
      </c>
      <c r="N5" s="72"/>
      <c r="O5" s="53" t="s">
        <v>83</v>
      </c>
    </row>
    <row r="6" spans="1:15" ht="106.5" customHeight="1" x14ac:dyDescent="0.2">
      <c r="A6" s="41" t="s">
        <v>33</v>
      </c>
      <c r="B6" s="56" t="s">
        <v>76</v>
      </c>
      <c r="C6" s="5" t="s">
        <v>0</v>
      </c>
      <c r="D6" s="20" t="s">
        <v>70</v>
      </c>
      <c r="E6" s="5">
        <v>16.2</v>
      </c>
      <c r="F6" s="15">
        <f t="shared" si="0"/>
        <v>26.842200000000002</v>
      </c>
      <c r="G6" s="44">
        <v>3.31</v>
      </c>
      <c r="H6" s="15">
        <f t="shared" si="1"/>
        <v>20.740000000000002</v>
      </c>
      <c r="I6" s="38">
        <v>5.39</v>
      </c>
      <c r="J6" s="38">
        <v>4.9800000000000004</v>
      </c>
      <c r="K6" s="37">
        <f t="shared" si="3"/>
        <v>17.840899999999998</v>
      </c>
      <c r="L6" s="37">
        <f t="shared" si="4"/>
        <v>16.483800000000002</v>
      </c>
      <c r="M6" s="9">
        <f t="shared" si="2"/>
        <v>34.3247</v>
      </c>
      <c r="N6" s="72"/>
      <c r="O6" s="54"/>
    </row>
    <row r="7" spans="1:15" ht="90.75" customHeight="1" x14ac:dyDescent="0.2">
      <c r="A7" s="41" t="s">
        <v>35</v>
      </c>
      <c r="B7" s="56" t="s">
        <v>78</v>
      </c>
      <c r="C7" s="5" t="s">
        <v>0</v>
      </c>
      <c r="D7" s="20" t="s">
        <v>79</v>
      </c>
      <c r="E7" s="5">
        <v>16.2</v>
      </c>
      <c r="F7" s="15">
        <f t="shared" si="0"/>
        <v>14.790600000000003</v>
      </c>
      <c r="G7" s="44">
        <v>3.32</v>
      </c>
      <c r="H7" s="15">
        <f t="shared" si="1"/>
        <v>15.900000000000002</v>
      </c>
      <c r="I7" s="38">
        <v>4.9800000000000004</v>
      </c>
      <c r="J7" s="38">
        <v>2.97</v>
      </c>
      <c r="K7" s="37">
        <f t="shared" si="3"/>
        <v>16.5336</v>
      </c>
      <c r="L7" s="37">
        <f t="shared" si="4"/>
        <v>9.8604000000000003</v>
      </c>
      <c r="M7" s="9">
        <f t="shared" si="2"/>
        <v>26.393999999999998</v>
      </c>
      <c r="N7" s="72"/>
      <c r="O7" s="9"/>
    </row>
    <row r="8" spans="1:15" ht="80.25" customHeight="1" x14ac:dyDescent="0.2">
      <c r="A8" s="41" t="s">
        <v>37</v>
      </c>
      <c r="B8" s="56" t="s">
        <v>77</v>
      </c>
      <c r="C8" s="5" t="s">
        <v>0</v>
      </c>
      <c r="D8" s="20" t="s">
        <v>79</v>
      </c>
      <c r="E8" s="5">
        <v>15.5</v>
      </c>
      <c r="F8" s="15">
        <f t="shared" si="0"/>
        <v>13.993800000000002</v>
      </c>
      <c r="G8" s="44">
        <v>3.33</v>
      </c>
      <c r="H8" s="15">
        <f t="shared" si="1"/>
        <v>15.580000000000002</v>
      </c>
      <c r="I8" s="50">
        <v>4.9800000000000004</v>
      </c>
      <c r="J8" s="50">
        <v>2.81</v>
      </c>
      <c r="K8" s="51">
        <f t="shared" si="3"/>
        <v>16.583400000000001</v>
      </c>
      <c r="L8" s="51">
        <f t="shared" si="4"/>
        <v>9.3573000000000004</v>
      </c>
      <c r="M8" s="52">
        <f t="shared" si="2"/>
        <v>25.9407</v>
      </c>
      <c r="N8" s="73"/>
      <c r="O8" s="9"/>
    </row>
    <row r="9" spans="1:15" x14ac:dyDescent="0.2">
      <c r="A9" s="41"/>
      <c r="B9" s="74" t="s">
        <v>82</v>
      </c>
      <c r="C9" s="75"/>
      <c r="D9" s="76"/>
      <c r="E9" s="62">
        <f>SUM(E3:E8)</f>
        <v>105.89999999999999</v>
      </c>
      <c r="F9" s="39">
        <f>SUM(F3:F8)</f>
        <v>101.9696</v>
      </c>
      <c r="G9" s="44"/>
      <c r="H9" s="14">
        <f>SUM(H3:H8)</f>
        <v>101.2</v>
      </c>
      <c r="I9" s="9"/>
      <c r="J9" s="9"/>
      <c r="K9" s="9"/>
      <c r="L9" s="9"/>
      <c r="M9" s="10">
        <f>SUM(M3:M8)</f>
        <v>163.50469999999999</v>
      </c>
      <c r="N9" s="48"/>
      <c r="O9" s="49"/>
    </row>
    <row r="10" spans="1:15" x14ac:dyDescent="0.2">
      <c r="B10" s="12"/>
      <c r="C10" s="12"/>
      <c r="D10" s="12"/>
      <c r="E10" s="18"/>
      <c r="F10" s="16"/>
      <c r="M10" s="13"/>
    </row>
    <row r="11" spans="1:15" x14ac:dyDescent="0.2">
      <c r="B11" s="11"/>
      <c r="C11" s="11"/>
      <c r="E11" s="6"/>
      <c r="F11" s="6"/>
      <c r="M11" s="13"/>
    </row>
    <row r="12" spans="1:15" x14ac:dyDescent="0.2">
      <c r="B12" s="78" t="s">
        <v>17</v>
      </c>
      <c r="C12" s="78"/>
      <c r="D12" s="78"/>
      <c r="E12" s="78"/>
      <c r="F12" s="78"/>
      <c r="G12" s="78"/>
      <c r="M12" s="13"/>
    </row>
    <row r="13" spans="1:15" ht="15" customHeight="1" x14ac:dyDescent="0.2">
      <c r="A13" s="66" t="s">
        <v>18</v>
      </c>
      <c r="B13" s="66"/>
      <c r="C13" s="66"/>
      <c r="D13" s="66" t="s">
        <v>6</v>
      </c>
      <c r="E13" s="66"/>
      <c r="F13" s="46"/>
      <c r="G13" s="17" t="s">
        <v>72</v>
      </c>
      <c r="H13" s="7"/>
    </row>
    <row r="14" spans="1:15" ht="23.25" customHeight="1" x14ac:dyDescent="0.2">
      <c r="A14" s="77" t="s">
        <v>14</v>
      </c>
      <c r="B14" s="77"/>
      <c r="C14" s="77"/>
      <c r="D14" s="65">
        <f>M9+E9</f>
        <v>269.40469999999999</v>
      </c>
      <c r="E14" s="65"/>
      <c r="F14" s="47"/>
      <c r="G14" s="17">
        <v>270</v>
      </c>
      <c r="H14" s="64"/>
      <c r="N14" s="19"/>
    </row>
    <row r="15" spans="1:15" ht="15" customHeight="1" x14ac:dyDescent="0.2">
      <c r="A15" s="63" t="s">
        <v>7</v>
      </c>
      <c r="B15" s="63"/>
      <c r="C15" s="63"/>
      <c r="D15" s="66">
        <f>E9</f>
        <v>105.89999999999999</v>
      </c>
      <c r="E15" s="66"/>
      <c r="F15" s="46"/>
      <c r="G15" s="17">
        <v>106</v>
      </c>
      <c r="H15" s="64"/>
    </row>
    <row r="16" spans="1:15" ht="15" customHeight="1" x14ac:dyDescent="0.2">
      <c r="A16" s="63" t="s">
        <v>16</v>
      </c>
      <c r="B16" s="63"/>
      <c r="C16" s="63"/>
      <c r="D16" s="65">
        <f>M9</f>
        <v>163.50469999999999</v>
      </c>
      <c r="E16" s="65"/>
      <c r="F16" s="47"/>
      <c r="G16" s="17">
        <v>163.5</v>
      </c>
      <c r="H16" s="7"/>
    </row>
    <row r="17" spans="1:8" ht="15" customHeight="1" x14ac:dyDescent="0.2">
      <c r="A17" s="63" t="s">
        <v>73</v>
      </c>
      <c r="B17" s="63"/>
      <c r="C17" s="63"/>
      <c r="D17" s="66">
        <f>E9</f>
        <v>105.89999999999999</v>
      </c>
      <c r="E17" s="66"/>
      <c r="F17" s="46"/>
      <c r="G17" s="17">
        <v>106</v>
      </c>
      <c r="H17" s="7"/>
    </row>
    <row r="18" spans="1:8" ht="15" customHeight="1" x14ac:dyDescent="0.2">
      <c r="A18" s="63" t="s">
        <v>12</v>
      </c>
      <c r="B18" s="63"/>
      <c r="C18" s="63"/>
      <c r="D18" s="67">
        <f>H9</f>
        <v>101.2</v>
      </c>
      <c r="E18" s="68"/>
      <c r="F18" s="47"/>
      <c r="G18" s="17">
        <v>101</v>
      </c>
    </row>
    <row r="19" spans="1:8" ht="15" customHeight="1" x14ac:dyDescent="0.2">
      <c r="A19" s="63" t="s">
        <v>15</v>
      </c>
      <c r="B19" s="63"/>
      <c r="C19" s="63"/>
      <c r="D19" s="69">
        <f>E9</f>
        <v>105.89999999999999</v>
      </c>
      <c r="E19" s="70"/>
      <c r="F19" s="46"/>
      <c r="G19" s="17">
        <v>106</v>
      </c>
    </row>
    <row r="22" spans="1:8" x14ac:dyDescent="0.2">
      <c r="D22" s="6"/>
    </row>
  </sheetData>
  <mergeCells count="18">
    <mergeCell ref="N3:N8"/>
    <mergeCell ref="B9:D9"/>
    <mergeCell ref="A13:C13"/>
    <mergeCell ref="A14:C14"/>
    <mergeCell ref="A15:C15"/>
    <mergeCell ref="B12:G12"/>
    <mergeCell ref="D13:E13"/>
    <mergeCell ref="A16:C16"/>
    <mergeCell ref="A17:C17"/>
    <mergeCell ref="A18:C18"/>
    <mergeCell ref="A19:C19"/>
    <mergeCell ref="H14:H15"/>
    <mergeCell ref="D14:E14"/>
    <mergeCell ref="D15:E15"/>
    <mergeCell ref="D16:E16"/>
    <mergeCell ref="D17:E17"/>
    <mergeCell ref="D18:E18"/>
    <mergeCell ref="D19:E19"/>
  </mergeCells>
  <phoneticPr fontId="8" type="noConversion"/>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67389-144C-4A2B-B034-8FF4D87BAFAD}">
  <dimension ref="A1:F24"/>
  <sheetViews>
    <sheetView workbookViewId="0">
      <selection activeCell="A21" sqref="A21:E21"/>
    </sheetView>
  </sheetViews>
  <sheetFormatPr defaultRowHeight="15" x14ac:dyDescent="0.25"/>
  <cols>
    <col min="1" max="1" width="4.5703125" bestFit="1" customWidth="1"/>
    <col min="2" max="2" width="36.5703125" customWidth="1"/>
    <col min="3" max="3" width="4.85546875" bestFit="1" customWidth="1"/>
    <col min="5" max="5" width="11.28515625" customWidth="1"/>
    <col min="6" max="6" width="22.5703125" customWidth="1"/>
  </cols>
  <sheetData>
    <row r="1" spans="1:6" ht="16.5" x14ac:dyDescent="0.25">
      <c r="A1" s="23" t="s">
        <v>20</v>
      </c>
      <c r="B1" s="24" t="s">
        <v>21</v>
      </c>
      <c r="C1" s="24" t="s">
        <v>22</v>
      </c>
      <c r="D1" s="24" t="s">
        <v>23</v>
      </c>
      <c r="E1" s="24" t="s">
        <v>24</v>
      </c>
      <c r="F1" s="24" t="s">
        <v>25</v>
      </c>
    </row>
    <row r="2" spans="1:6" ht="16.5" x14ac:dyDescent="0.25">
      <c r="A2" s="25" t="s">
        <v>26</v>
      </c>
      <c r="B2" s="26" t="s">
        <v>27</v>
      </c>
      <c r="C2" s="27" t="s">
        <v>28</v>
      </c>
      <c r="D2" s="27">
        <v>200</v>
      </c>
      <c r="E2" s="28">
        <v>11.99</v>
      </c>
      <c r="F2" s="29">
        <f>E2*D2</f>
        <v>2398</v>
      </c>
    </row>
    <row r="3" spans="1:6" ht="16.5" x14ac:dyDescent="0.25">
      <c r="A3" s="25" t="s">
        <v>29</v>
      </c>
      <c r="B3" s="30" t="s">
        <v>62</v>
      </c>
      <c r="C3" s="27" t="s">
        <v>28</v>
      </c>
      <c r="D3" s="27">
        <v>200</v>
      </c>
      <c r="E3" s="28">
        <v>10.83</v>
      </c>
      <c r="F3" s="29">
        <f t="shared" ref="F3:F20" si="0">E3*D3</f>
        <v>2166</v>
      </c>
    </row>
    <row r="4" spans="1:6" ht="16.5" x14ac:dyDescent="0.25">
      <c r="A4" s="25" t="s">
        <v>30</v>
      </c>
      <c r="B4" s="30" t="s">
        <v>31</v>
      </c>
      <c r="C4" s="27" t="s">
        <v>32</v>
      </c>
      <c r="D4" s="35">
        <v>590</v>
      </c>
      <c r="E4" s="28">
        <v>7.37</v>
      </c>
      <c r="F4" s="29">
        <f t="shared" si="0"/>
        <v>4348.3</v>
      </c>
    </row>
    <row r="5" spans="1:6" ht="16.5" x14ac:dyDescent="0.25">
      <c r="A5" s="25" t="s">
        <v>33</v>
      </c>
      <c r="B5" s="31" t="s">
        <v>34</v>
      </c>
      <c r="C5" s="27" t="s">
        <v>28</v>
      </c>
      <c r="D5" s="27">
        <v>590</v>
      </c>
      <c r="E5" s="28">
        <v>8.5299999999999994</v>
      </c>
      <c r="F5" s="29">
        <f t="shared" si="0"/>
        <v>5032.7</v>
      </c>
    </row>
    <row r="6" spans="1:6" ht="16.5" x14ac:dyDescent="0.25">
      <c r="A6" s="25" t="s">
        <v>35</v>
      </c>
      <c r="B6" s="31" t="s">
        <v>63</v>
      </c>
      <c r="C6" s="27" t="s">
        <v>28</v>
      </c>
      <c r="D6" s="27">
        <v>590</v>
      </c>
      <c r="E6" s="28">
        <v>27.14</v>
      </c>
      <c r="F6" s="29">
        <f t="shared" si="0"/>
        <v>16012.6</v>
      </c>
    </row>
    <row r="7" spans="1:6" ht="33" x14ac:dyDescent="0.25">
      <c r="A7" s="25" t="s">
        <v>37</v>
      </c>
      <c r="B7" s="26" t="s">
        <v>36</v>
      </c>
      <c r="C7" s="27" t="s">
        <v>28</v>
      </c>
      <c r="D7" s="27">
        <v>590</v>
      </c>
      <c r="E7" s="28">
        <v>37.99</v>
      </c>
      <c r="F7" s="29">
        <f t="shared" si="0"/>
        <v>22414.100000000002</v>
      </c>
    </row>
    <row r="8" spans="1:6" ht="16.5" x14ac:dyDescent="0.25">
      <c r="A8" s="25" t="s">
        <v>40</v>
      </c>
      <c r="B8" s="26" t="s">
        <v>64</v>
      </c>
      <c r="C8" s="27" t="s">
        <v>39</v>
      </c>
      <c r="D8" s="27">
        <v>23.6</v>
      </c>
      <c r="E8" s="28">
        <v>39.950000000000003</v>
      </c>
      <c r="F8" s="29">
        <f t="shared" si="0"/>
        <v>942.82000000000016</v>
      </c>
    </row>
    <row r="9" spans="1:6" ht="33" x14ac:dyDescent="0.25">
      <c r="A9" s="25" t="s">
        <v>41</v>
      </c>
      <c r="B9" s="25" t="s">
        <v>38</v>
      </c>
      <c r="C9" s="27" t="s">
        <v>39</v>
      </c>
      <c r="D9" s="27">
        <v>30</v>
      </c>
      <c r="E9" s="28">
        <v>352.45</v>
      </c>
      <c r="F9" s="29">
        <f t="shared" si="0"/>
        <v>10573.5</v>
      </c>
    </row>
    <row r="10" spans="1:6" ht="33" x14ac:dyDescent="0.25">
      <c r="A10" s="25" t="s">
        <v>42</v>
      </c>
      <c r="B10" s="25" t="s">
        <v>65</v>
      </c>
      <c r="C10" s="27" t="s">
        <v>28</v>
      </c>
      <c r="D10" s="27">
        <v>590</v>
      </c>
      <c r="E10" s="28">
        <v>19.84</v>
      </c>
      <c r="F10" s="29">
        <f t="shared" si="0"/>
        <v>11705.6</v>
      </c>
    </row>
    <row r="11" spans="1:6" ht="16.5" x14ac:dyDescent="0.25">
      <c r="A11" s="25" t="s">
        <v>44</v>
      </c>
      <c r="B11" s="25" t="s">
        <v>66</v>
      </c>
      <c r="C11" s="27" t="s">
        <v>28</v>
      </c>
      <c r="D11" s="27">
        <v>590</v>
      </c>
      <c r="E11" s="28">
        <v>97.17</v>
      </c>
      <c r="F11" s="29">
        <f t="shared" si="0"/>
        <v>57330.3</v>
      </c>
    </row>
    <row r="12" spans="1:6" ht="33" x14ac:dyDescent="0.25">
      <c r="A12" s="25" t="s">
        <v>46</v>
      </c>
      <c r="B12" s="25" t="s">
        <v>43</v>
      </c>
      <c r="C12" s="27" t="s">
        <v>28</v>
      </c>
      <c r="D12" s="27">
        <v>590</v>
      </c>
      <c r="E12" s="28">
        <v>18.68</v>
      </c>
      <c r="F12" s="29">
        <f t="shared" si="0"/>
        <v>11021.2</v>
      </c>
    </row>
    <row r="13" spans="1:6" ht="49.5" x14ac:dyDescent="0.25">
      <c r="A13" s="25" t="s">
        <v>48</v>
      </c>
      <c r="B13" s="25" t="s">
        <v>45</v>
      </c>
      <c r="C13" s="27" t="s">
        <v>28</v>
      </c>
      <c r="D13" s="27">
        <v>2256</v>
      </c>
      <c r="E13" s="28">
        <v>26.62</v>
      </c>
      <c r="F13" s="29">
        <f t="shared" si="0"/>
        <v>60054.720000000001</v>
      </c>
    </row>
    <row r="14" spans="1:6" ht="49.5" x14ac:dyDescent="0.25">
      <c r="A14" s="25" t="s">
        <v>50</v>
      </c>
      <c r="B14" s="25" t="s">
        <v>47</v>
      </c>
      <c r="C14" s="27" t="s">
        <v>28</v>
      </c>
      <c r="D14" s="27">
        <v>112.8</v>
      </c>
      <c r="E14" s="28">
        <v>8.77</v>
      </c>
      <c r="F14" s="29">
        <f t="shared" si="0"/>
        <v>989.25599999999997</v>
      </c>
    </row>
    <row r="15" spans="1:6" ht="33" x14ac:dyDescent="0.25">
      <c r="A15" s="25" t="s">
        <v>52</v>
      </c>
      <c r="B15" s="25" t="s">
        <v>49</v>
      </c>
      <c r="C15" s="27" t="s">
        <v>28</v>
      </c>
      <c r="D15" s="27">
        <v>590</v>
      </c>
      <c r="E15" s="28">
        <v>12.87</v>
      </c>
      <c r="F15" s="29">
        <f t="shared" si="0"/>
        <v>7593.2999999999993</v>
      </c>
    </row>
    <row r="16" spans="1:6" ht="33" x14ac:dyDescent="0.25">
      <c r="A16" s="25" t="s">
        <v>53</v>
      </c>
      <c r="B16" s="25" t="s">
        <v>51</v>
      </c>
      <c r="C16" s="27" t="s">
        <v>28</v>
      </c>
      <c r="D16" s="27">
        <v>1666</v>
      </c>
      <c r="E16" s="28">
        <v>17.98</v>
      </c>
      <c r="F16" s="29">
        <f t="shared" si="0"/>
        <v>29954.68</v>
      </c>
    </row>
    <row r="17" spans="1:6" ht="33" x14ac:dyDescent="0.25">
      <c r="A17" s="25" t="s">
        <v>54</v>
      </c>
      <c r="B17" s="25" t="s">
        <v>67</v>
      </c>
      <c r="C17" s="27" t="s">
        <v>28</v>
      </c>
      <c r="D17" s="27">
        <v>590</v>
      </c>
      <c r="E17" s="28">
        <v>191.73</v>
      </c>
      <c r="F17" s="29">
        <f t="shared" si="0"/>
        <v>113120.7</v>
      </c>
    </row>
    <row r="18" spans="1:6" ht="16.5" x14ac:dyDescent="0.25">
      <c r="A18" s="25" t="s">
        <v>55</v>
      </c>
      <c r="B18" s="25" t="s">
        <v>68</v>
      </c>
      <c r="C18" s="27" t="s">
        <v>28</v>
      </c>
      <c r="D18" s="27">
        <v>575</v>
      </c>
      <c r="E18" s="28">
        <v>28.41</v>
      </c>
      <c r="F18" s="29">
        <f t="shared" si="0"/>
        <v>16335.75</v>
      </c>
    </row>
    <row r="19" spans="1:6" ht="16.5" x14ac:dyDescent="0.25">
      <c r="A19" s="25" t="s">
        <v>56</v>
      </c>
      <c r="B19" s="25" t="s">
        <v>69</v>
      </c>
      <c r="C19" s="27" t="s">
        <v>28</v>
      </c>
      <c r="D19" s="27">
        <v>200</v>
      </c>
      <c r="E19" s="28">
        <v>9.5500000000000007</v>
      </c>
      <c r="F19" s="29">
        <f t="shared" si="0"/>
        <v>1910.0000000000002</v>
      </c>
    </row>
    <row r="20" spans="1:6" ht="16.5" x14ac:dyDescent="0.25">
      <c r="A20" s="25" t="s">
        <v>57</v>
      </c>
      <c r="B20" s="26" t="s">
        <v>58</v>
      </c>
      <c r="C20" s="27" t="s">
        <v>28</v>
      </c>
      <c r="D20" s="27">
        <v>200</v>
      </c>
      <c r="E20" s="28">
        <v>10.83</v>
      </c>
      <c r="F20" s="29">
        <f t="shared" si="0"/>
        <v>2166</v>
      </c>
    </row>
    <row r="21" spans="1:6" ht="16.5" x14ac:dyDescent="0.3">
      <c r="A21" s="79" t="s">
        <v>59</v>
      </c>
      <c r="B21" s="79"/>
      <c r="C21" s="79"/>
      <c r="D21" s="79"/>
      <c r="E21" s="79"/>
      <c r="F21" s="32">
        <f>SUM(F2:F20)</f>
        <v>376069.52599999995</v>
      </c>
    </row>
    <row r="22" spans="1:6" ht="16.5" x14ac:dyDescent="0.3">
      <c r="A22" s="79" t="s">
        <v>60</v>
      </c>
      <c r="B22" s="79"/>
      <c r="C22" s="79"/>
      <c r="D22" s="79"/>
      <c r="E22" s="79"/>
      <c r="F22" s="32">
        <f>F21*0.23</f>
        <v>86495.990979999988</v>
      </c>
    </row>
    <row r="23" spans="1:6" ht="16.5" x14ac:dyDescent="0.3">
      <c r="A23" s="80" t="s">
        <v>61</v>
      </c>
      <c r="B23" s="80"/>
      <c r="C23" s="80"/>
      <c r="D23" s="80"/>
      <c r="E23" s="80"/>
      <c r="F23" s="32">
        <f>F22+F21</f>
        <v>462565.51697999996</v>
      </c>
    </row>
    <row r="24" spans="1:6" ht="16.5" x14ac:dyDescent="0.25">
      <c r="A24" s="33"/>
      <c r="B24" s="33"/>
      <c r="C24" s="34"/>
      <c r="D24" s="34"/>
      <c r="E24" s="34"/>
      <c r="F24" s="36">
        <f>F23/4.6371</f>
        <v>99753.189920424382</v>
      </c>
    </row>
  </sheetData>
  <mergeCells count="3">
    <mergeCell ref="A21:E21"/>
    <mergeCell ref="A22:E22"/>
    <mergeCell ref="A23:E23"/>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Przedmiar</vt:lpstr>
      <vt:lpstr>Szacowaneie</vt:lpstr>
    </vt:vector>
  </TitlesOfParts>
  <Company>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Zmitrowicz Marta</dc:creator>
  <cp:lastModifiedBy>Zmitrowicz Marta</cp:lastModifiedBy>
  <cp:lastPrinted>2025-08-13T10:50:02Z</cp:lastPrinted>
  <dcterms:created xsi:type="dcterms:W3CDTF">2024-07-18T11:05:12Z</dcterms:created>
  <dcterms:modified xsi:type="dcterms:W3CDTF">2025-09-08T10:45:59Z</dcterms:modified>
</cp:coreProperties>
</file>